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mdelta.just.sise/dhs/webdav/2fb18769488ec6a349e3795582b67fe60cd74f3a/47906010289/93551b12-5f7b-4621-80ed-dcd2dbdb5953/"/>
    </mc:Choice>
  </mc:AlternateContent>
  <xr:revisionPtr revIDLastSave="0" documentId="13_ncr:1_{5A282C0B-0D50-46C0-A202-520075FDDFE5}" xr6:coauthVersionLast="36" xr6:coauthVersionMax="36" xr10:uidLastSave="{00000000-0000-0000-0000-000000000000}"/>
  <bookViews>
    <workbookView xWindow="0" yWindow="0" windowWidth="28800" windowHeight="12588" xr2:uid="{00000000-000D-0000-FFFF-FFFF00000000}"/>
  </bookViews>
  <sheets>
    <sheet name="Vorm B" sheetId="1" r:id="rId1"/>
  </sheets>
  <definedNames>
    <definedName name="_xlnm._FilterDatabase" localSheetId="0" hidden="1">'Vorm B'!$B$33:$B$34</definedName>
    <definedName name="_Toc225669463" localSheetId="0">'Vorm B'!#REF!</definedName>
    <definedName name="_Toc225669464" localSheetId="0">'Vorm B'!#REF!</definedName>
    <definedName name="_Toc358894120" localSheetId="0">'Vorm B'!$I$3</definedName>
  </definedNames>
  <calcPr calcId="191029"/>
</workbook>
</file>

<file path=xl/calcChain.xml><?xml version="1.0" encoding="utf-8"?>
<calcChain xmlns="http://schemas.openxmlformats.org/spreadsheetml/2006/main">
  <c r="C15" i="1" l="1"/>
  <c r="C13" i="1" s="1"/>
  <c r="D15" i="1"/>
  <c r="E15" i="1"/>
  <c r="F15" i="1"/>
  <c r="G15" i="1"/>
  <c r="H15" i="1"/>
  <c r="I15" i="1"/>
  <c r="D25" i="1" l="1"/>
  <c r="D23" i="1" s="1"/>
  <c r="E25" i="1"/>
  <c r="F25" i="1"/>
  <c r="G25" i="1"/>
  <c r="H25" i="1"/>
  <c r="I25" i="1"/>
  <c r="C25" i="1"/>
  <c r="H13" i="1"/>
  <c r="G23" i="1" l="1"/>
  <c r="I23" i="1"/>
  <c r="H23" i="1"/>
  <c r="I13" i="1"/>
  <c r="G13" i="1"/>
  <c r="E23" i="1"/>
  <c r="F13" i="1"/>
  <c r="F26" i="1" s="1"/>
  <c r="E13" i="1"/>
  <c r="D13" i="1"/>
  <c r="F23" i="1"/>
  <c r="C23" i="1"/>
  <c r="C26" i="1" s="1"/>
  <c r="G26" i="1" l="1"/>
  <c r="K35" i="1" s="1"/>
  <c r="K36" i="1" s="1"/>
  <c r="K37" i="1" s="1"/>
  <c r="I26" i="1"/>
  <c r="O35" i="1" s="1"/>
  <c r="O36" i="1" s="1"/>
  <c r="O37" i="1" s="1"/>
  <c r="D26" i="1"/>
  <c r="E35" i="1" s="1"/>
  <c r="C28" i="1"/>
  <c r="C27" i="1" s="1"/>
  <c r="E26" i="1"/>
  <c r="H26" i="1"/>
  <c r="M35" i="1" s="1"/>
  <c r="M36" i="1" s="1"/>
  <c r="M37" i="1" s="1"/>
  <c r="G35" i="1"/>
  <c r="I35" i="1"/>
  <c r="C35" i="1" l="1"/>
  <c r="I36" i="1"/>
  <c r="I37" i="1" s="1"/>
  <c r="G36" i="1"/>
  <c r="E36" i="1"/>
  <c r="E37" i="1" s="1"/>
  <c r="Q35" i="1" l="1"/>
  <c r="C36" i="1"/>
  <c r="G37" i="1"/>
  <c r="C37" i="1"/>
  <c r="Q36" i="1" l="1"/>
  <c r="Q37" i="1" s="1"/>
</calcChain>
</file>

<file path=xl/sharedStrings.xml><?xml version="1.0" encoding="utf-8"?>
<sst xmlns="http://schemas.openxmlformats.org/spreadsheetml/2006/main" count="61" uniqueCount="48">
  <si>
    <t>Rea nr</t>
  </si>
  <si>
    <t>Kulukoht</t>
  </si>
  <si>
    <t>1</t>
  </si>
  <si>
    <t>1.1</t>
  </si>
  <si>
    <t>1.2</t>
  </si>
  <si>
    <t>Aasta</t>
  </si>
  <si>
    <t>TAT otsesed kulud</t>
  </si>
  <si>
    <t>Jaotamata eelarve</t>
  </si>
  <si>
    <t>Finantsallikate jaotus</t>
  </si>
  <si>
    <t>Summa</t>
  </si>
  <si>
    <t>Osakaal (%)</t>
  </si>
  <si>
    <t>Kokku</t>
  </si>
  <si>
    <t>sh riiklik kaasfinantseering</t>
  </si>
  <si>
    <t>sh ESF-i osalus</t>
  </si>
  <si>
    <t>TAT personalikulud</t>
  </si>
  <si>
    <t>Sisutegevused</t>
  </si>
  <si>
    <t>1.2.1.</t>
  </si>
  <si>
    <t>Iseseisvumist ja õiguskuulekust toetavad sekkumised kogukonnas</t>
  </si>
  <si>
    <t>1.2.2.</t>
  </si>
  <si>
    <t>Tööturule sisenemise toetamine</t>
  </si>
  <si>
    <t>1.2.3.</t>
  </si>
  <si>
    <t>Taasühiskonnastamist toetavad sekkumised vanglateenistuses</t>
  </si>
  <si>
    <t>1.2.4.</t>
  </si>
  <si>
    <t>Kriminaaljustiitssüsteemi arendamine</t>
  </si>
  <si>
    <t>1.2.4.1.</t>
  </si>
  <si>
    <t>TAT partneri personalikulud</t>
  </si>
  <si>
    <t>1.3.</t>
  </si>
  <si>
    <t>Hindamine</t>
  </si>
  <si>
    <t>1.4.</t>
  </si>
  <si>
    <t>Kommunikatsioon</t>
  </si>
  <si>
    <t>2.</t>
  </si>
  <si>
    <t>TAT personalikuludest</t>
  </si>
  <si>
    <t>TAT partneri personalikuludest</t>
  </si>
  <si>
    <t>3.</t>
  </si>
  <si>
    <t>Kokku (read 1+2)</t>
  </si>
  <si>
    <t>4.</t>
  </si>
  <si>
    <t>5.</t>
  </si>
  <si>
    <t xml:space="preserve">Eelarve kokku </t>
  </si>
  <si>
    <t>TAT eelarve kokku aastate kaupa</t>
  </si>
  <si>
    <t>Osakaal</t>
  </si>
  <si>
    <t>Kaudsed kulud (ühtne määr 4%)</t>
  </si>
  <si>
    <t>TAT eelarve kulukohtade kaupa ja aastate lõikes</t>
  </si>
  <si>
    <r>
      <rPr>
        <b/>
        <sz val="10"/>
        <rFont val="Arial"/>
        <family val="2"/>
        <charset val="186"/>
      </rPr>
      <t>TAT abikõlblikkuse periood:</t>
    </r>
    <r>
      <rPr>
        <sz val="10"/>
        <rFont val="Arial"/>
        <family val="2"/>
        <charset val="186"/>
      </rPr>
      <t xml:space="preserve"> 01.02.2023 - 31.12.2029</t>
    </r>
  </si>
  <si>
    <r>
      <rPr>
        <b/>
        <sz val="10"/>
        <rFont val="Arial"/>
        <family val="2"/>
        <charset val="186"/>
      </rPr>
      <t>TAT elluviija:</t>
    </r>
    <r>
      <rPr>
        <sz val="10"/>
        <rFont val="Arial"/>
        <family val="2"/>
        <charset val="186"/>
      </rPr>
      <t xml:space="preserve"> Justiitsministeeriumi kriminaalpoliitika osakond</t>
    </r>
  </si>
  <si>
    <r>
      <rPr>
        <b/>
        <sz val="10"/>
        <rFont val="Arial"/>
        <family val="2"/>
        <charset val="186"/>
      </rPr>
      <t>TAT partner:</t>
    </r>
    <r>
      <rPr>
        <sz val="10"/>
        <rFont val="Arial"/>
        <family val="2"/>
        <charset val="186"/>
      </rPr>
      <t xml:space="preserve"> Riigiprokuratuur</t>
    </r>
  </si>
  <si>
    <r>
      <rPr>
        <b/>
        <sz val="10"/>
        <rFont val="Arial"/>
        <family val="2"/>
        <charset val="186"/>
      </rPr>
      <t>TAT nimi:</t>
    </r>
    <r>
      <rPr>
        <sz val="10"/>
        <rFont val="Arial"/>
        <family val="2"/>
        <charset val="186"/>
      </rPr>
      <t xml:space="preserve"> Noorte õigusrikkujate retsidiivsuse vähendamine </t>
    </r>
  </si>
  <si>
    <r>
      <rPr>
        <b/>
        <sz val="10"/>
        <rFont val="Arial"/>
        <family val="2"/>
        <charset val="186"/>
      </rPr>
      <t xml:space="preserve">SFOSi nr: </t>
    </r>
    <r>
      <rPr>
        <sz val="10"/>
        <rFont val="Arial"/>
        <family val="2"/>
        <charset val="186"/>
      </rPr>
      <t>2021-2027.4.07.23-0009</t>
    </r>
  </si>
  <si>
    <t>Finantsplaan 2023-2029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</si>
</sst>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5" x14ac:knownFonts="1">
    <font>
      <sz val="10"/>
      <name val="Arial"/>
      <charset val="186"/>
    </font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vertical="top"/>
    </xf>
    <xf numFmtId="49" fontId="4" fillId="0" borderId="0" xfId="0" applyNumberFormat="1" applyFont="1" applyFill="1" applyBorder="1" applyAlignment="1">
      <alignment horizontal="left" vertical="top"/>
    </xf>
    <xf numFmtId="3" fontId="4" fillId="0" borderId="2" xfId="0" applyNumberFormat="1" applyFont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horizontal="right"/>
    </xf>
    <xf numFmtId="10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wrapText="1"/>
    </xf>
    <xf numFmtId="49" fontId="4" fillId="0" borderId="2" xfId="0" applyNumberFormat="1" applyFont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2" fontId="4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/>
    <xf numFmtId="49" fontId="4" fillId="3" borderId="2" xfId="0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/>
    </xf>
    <xf numFmtId="49" fontId="4" fillId="4" borderId="2" xfId="0" applyNumberFormat="1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center" wrapText="1"/>
    </xf>
    <xf numFmtId="4" fontId="3" fillId="4" borderId="2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4" fillId="4" borderId="2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left" vertical="top" wrapText="1"/>
    </xf>
    <xf numFmtId="4" fontId="4" fillId="5" borderId="2" xfId="0" applyNumberFormat="1" applyFont="1" applyFill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3" fontId="3" fillId="0" borderId="2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wrapText="1"/>
    </xf>
    <xf numFmtId="10" fontId="3" fillId="0" borderId="0" xfId="0" applyNumberFormat="1" applyFont="1" applyBorder="1"/>
    <xf numFmtId="4" fontId="3" fillId="0" borderId="0" xfId="0" applyNumberFormat="1" applyFont="1" applyBorder="1"/>
    <xf numFmtId="4" fontId="4" fillId="0" borderId="1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center"/>
    </xf>
    <xf numFmtId="0" fontId="4" fillId="0" borderId="5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1" xfId="0" applyFont="1" applyBorder="1" applyAlignment="1" applyProtection="1">
      <alignment horizontal="left" vertical="top" wrapText="1" shrinkToFit="1"/>
    </xf>
    <xf numFmtId="0" fontId="4" fillId="0" borderId="5" xfId="0" applyFont="1" applyBorder="1" applyAlignment="1" applyProtection="1">
      <alignment horizontal="left" vertical="top" wrapText="1" shrinkToFit="1"/>
    </xf>
    <xf numFmtId="0" fontId="3" fillId="0" borderId="1" xfId="0" applyFont="1" applyFill="1" applyBorder="1" applyAlignment="1" applyProtection="1">
      <alignment horizontal="left" vertical="top" wrapText="1" shrinkToFit="1"/>
    </xf>
    <xf numFmtId="0" fontId="3" fillId="0" borderId="5" xfId="0" applyFont="1" applyFill="1" applyBorder="1" applyAlignment="1" applyProtection="1">
      <alignment horizontal="left" vertical="top" wrapText="1" shrinkToFit="1"/>
    </xf>
    <xf numFmtId="0" fontId="3" fillId="0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</cellXfs>
  <cellStyles count="4">
    <cellStyle name="Koma" xfId="1" builtinId="3"/>
    <cellStyle name="Koma 2" xfId="3" xr:uid="{00000000-0005-0000-0000-000030000000}"/>
    <cellStyle name="Normaallaad" xfId="0" builtinId="0"/>
    <cellStyle name="Normaallaa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</xdr:colOff>
      <xdr:row>1</xdr:row>
      <xdr:rowOff>106680</xdr:rowOff>
    </xdr:from>
    <xdr:to>
      <xdr:col>1</xdr:col>
      <xdr:colOff>1915795</xdr:colOff>
      <xdr:row>1</xdr:row>
      <xdr:rowOff>989330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64474626-6AD6-4D00-9D3E-B1F7C2C29BE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8680" y="274320"/>
          <a:ext cx="1519555" cy="88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L60"/>
  <sheetViews>
    <sheetView tabSelected="1" zoomScaleNormal="100" workbookViewId="0">
      <selection activeCell="L23" sqref="L23"/>
    </sheetView>
  </sheetViews>
  <sheetFormatPr defaultColWidth="9.109375" defaultRowHeight="13.2" x14ac:dyDescent="0.25"/>
  <cols>
    <col min="1" max="1" width="6.88671875" style="12" customWidth="1"/>
    <col min="2" max="2" width="33.33203125" style="13" customWidth="1"/>
    <col min="3" max="3" width="14.6640625" style="13" customWidth="1"/>
    <col min="4" max="9" width="14.6640625" style="14" customWidth="1"/>
    <col min="10" max="11" width="11.5546875" style="14" customWidth="1"/>
    <col min="12" max="12" width="11.109375" style="14" customWidth="1"/>
    <col min="13" max="13" width="12.109375" style="14" customWidth="1"/>
    <col min="14" max="14" width="11.109375" style="14" customWidth="1"/>
    <col min="15" max="15" width="10.33203125" style="14" customWidth="1"/>
    <col min="16" max="16" width="10.6640625" style="14" customWidth="1"/>
    <col min="17" max="17" width="11.6640625" style="12" customWidth="1"/>
    <col min="18" max="18" width="11.6640625" style="2" customWidth="1"/>
    <col min="19" max="19" width="12.109375" style="12" customWidth="1"/>
    <col min="20" max="20" width="12" style="12" customWidth="1"/>
    <col min="21" max="21" width="15.5546875" style="12" customWidth="1"/>
    <col min="22" max="22" width="11.5546875" style="12" customWidth="1"/>
    <col min="23" max="23" width="14.88671875" style="12" customWidth="1"/>
    <col min="24" max="26" width="9.109375" style="12"/>
    <col min="27" max="27" width="11.5546875" style="12" bestFit="1" customWidth="1"/>
    <col min="28" max="29" width="11.5546875" style="12" customWidth="1"/>
    <col min="30" max="30" width="9.109375" style="12"/>
    <col min="31" max="32" width="10.44140625" style="12" bestFit="1" customWidth="1"/>
    <col min="33" max="33" width="11.5546875" style="12" bestFit="1" customWidth="1"/>
    <col min="34" max="35" width="9.109375" style="12"/>
    <col min="36" max="36" width="16" style="12" customWidth="1"/>
    <col min="37" max="37" width="12.44140625" style="12" customWidth="1"/>
    <col min="38" max="16384" width="9.109375" style="12"/>
  </cols>
  <sheetData>
    <row r="2" spans="1:38" ht="94.2" customHeight="1" x14ac:dyDescent="0.25"/>
    <row r="3" spans="1:38" x14ac:dyDescent="0.25">
      <c r="A3" s="1" t="s">
        <v>41</v>
      </c>
      <c r="I3" s="15"/>
      <c r="O3" s="2"/>
      <c r="P3" s="2"/>
      <c r="Q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x14ac:dyDescent="0.25">
      <c r="A4" s="1"/>
      <c r="I4" s="15"/>
      <c r="O4" s="2"/>
      <c r="P4" s="2"/>
      <c r="Q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x14ac:dyDescent="0.25">
      <c r="A5" s="2" t="s">
        <v>45</v>
      </c>
      <c r="B5" s="16"/>
      <c r="O5" s="2"/>
      <c r="P5" s="2"/>
      <c r="Q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x14ac:dyDescent="0.25">
      <c r="A6" s="2" t="s">
        <v>46</v>
      </c>
      <c r="B6" s="16"/>
      <c r="O6" s="2"/>
      <c r="P6" s="2"/>
      <c r="Q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x14ac:dyDescent="0.25">
      <c r="A7" s="2" t="s">
        <v>42</v>
      </c>
      <c r="B7" s="16"/>
      <c r="I7" s="15"/>
      <c r="O7" s="2"/>
      <c r="P7" s="2"/>
      <c r="Q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x14ac:dyDescent="0.25">
      <c r="A8" s="3" t="s">
        <v>43</v>
      </c>
      <c r="B8" s="16"/>
      <c r="O8" s="2"/>
      <c r="P8" s="2"/>
      <c r="Q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x14ac:dyDescent="0.25">
      <c r="A9" s="3" t="s">
        <v>44</v>
      </c>
      <c r="B9" s="16"/>
      <c r="O9" s="2"/>
      <c r="P9" s="2"/>
      <c r="Q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x14ac:dyDescent="0.25">
      <c r="O10" s="2"/>
      <c r="P10" s="2"/>
      <c r="Q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x14ac:dyDescent="0.25">
      <c r="A11" s="17"/>
      <c r="B11" s="18" t="s">
        <v>5</v>
      </c>
      <c r="C11" s="11">
        <v>2023</v>
      </c>
      <c r="D11" s="11">
        <v>2024</v>
      </c>
      <c r="E11" s="11">
        <v>2025</v>
      </c>
      <c r="F11" s="11">
        <v>2026</v>
      </c>
      <c r="G11" s="11">
        <v>2027</v>
      </c>
      <c r="H11" s="11">
        <v>2028</v>
      </c>
      <c r="I11" s="11">
        <v>2029</v>
      </c>
      <c r="O11" s="2"/>
      <c r="P11" s="2"/>
      <c r="Q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x14ac:dyDescent="0.25">
      <c r="A12" s="19" t="s">
        <v>0</v>
      </c>
      <c r="B12" s="20" t="s">
        <v>1</v>
      </c>
      <c r="C12" s="21"/>
      <c r="D12" s="22"/>
      <c r="E12" s="22"/>
      <c r="F12" s="22"/>
      <c r="G12" s="22"/>
      <c r="H12" s="22"/>
      <c r="I12" s="10"/>
      <c r="O12" s="2"/>
      <c r="P12" s="2"/>
      <c r="Q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x14ac:dyDescent="0.25">
      <c r="A13" s="23" t="s">
        <v>2</v>
      </c>
      <c r="B13" s="24" t="s">
        <v>6</v>
      </c>
      <c r="C13" s="25">
        <f>C14+C15+C22+C21</f>
        <v>303092</v>
      </c>
      <c r="D13" s="25">
        <f t="shared" ref="D13:I13" si="0">D14+D15+D22+D21</f>
        <v>1593953.2</v>
      </c>
      <c r="E13" s="25">
        <f t="shared" si="0"/>
        <v>1487400</v>
      </c>
      <c r="F13" s="25">
        <f t="shared" si="0"/>
        <v>1518996</v>
      </c>
      <c r="G13" s="25">
        <f t="shared" si="0"/>
        <v>1653780</v>
      </c>
      <c r="H13" s="25">
        <f t="shared" si="0"/>
        <v>1750440</v>
      </c>
      <c r="I13" s="25">
        <f t="shared" si="0"/>
        <v>1093760.9099999999</v>
      </c>
      <c r="O13" s="2"/>
      <c r="P13" s="2"/>
      <c r="Q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x14ac:dyDescent="0.25">
      <c r="A14" s="26" t="s">
        <v>3</v>
      </c>
      <c r="B14" s="27" t="s">
        <v>14</v>
      </c>
      <c r="C14" s="28">
        <v>106092</v>
      </c>
      <c r="D14" s="28">
        <v>238169.2</v>
      </c>
      <c r="E14" s="28">
        <v>266708</v>
      </c>
      <c r="F14" s="28">
        <v>287192</v>
      </c>
      <c r="G14" s="28">
        <v>307652</v>
      </c>
      <c r="H14" s="28">
        <v>328100</v>
      </c>
      <c r="I14" s="28">
        <v>348584</v>
      </c>
      <c r="O14" s="2"/>
      <c r="P14" s="2"/>
      <c r="Q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x14ac:dyDescent="0.25">
      <c r="A15" s="26" t="s">
        <v>4</v>
      </c>
      <c r="B15" s="29" t="s">
        <v>15</v>
      </c>
      <c r="C15" s="28">
        <f>(C16+C17+C19+C20+C18)</f>
        <v>125000</v>
      </c>
      <c r="D15" s="28">
        <f t="shared" ref="D15:I15" si="1">(D16+D17+D19+D20+D18)</f>
        <v>1279784</v>
      </c>
      <c r="E15" s="28">
        <f t="shared" si="1"/>
        <v>1189692</v>
      </c>
      <c r="F15" s="28">
        <f t="shared" si="1"/>
        <v>1202804</v>
      </c>
      <c r="G15" s="28">
        <f t="shared" si="1"/>
        <v>1197128</v>
      </c>
      <c r="H15" s="28">
        <f t="shared" si="1"/>
        <v>1211340</v>
      </c>
      <c r="I15" s="28">
        <f t="shared" si="1"/>
        <v>724252</v>
      </c>
      <c r="O15" s="2"/>
      <c r="P15" s="2"/>
      <c r="Q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34.5" customHeight="1" x14ac:dyDescent="0.25">
      <c r="A16" s="30" t="s">
        <v>16</v>
      </c>
      <c r="B16" s="31" t="s">
        <v>17</v>
      </c>
      <c r="C16" s="32">
        <v>50000</v>
      </c>
      <c r="D16" s="33">
        <v>300000</v>
      </c>
      <c r="E16" s="33">
        <v>300000</v>
      </c>
      <c r="F16" s="33">
        <v>300000</v>
      </c>
      <c r="G16" s="33">
        <v>300000</v>
      </c>
      <c r="H16" s="33">
        <v>300000</v>
      </c>
      <c r="I16" s="33">
        <v>225000</v>
      </c>
      <c r="O16" s="2"/>
      <c r="P16" s="2"/>
      <c r="Q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x14ac:dyDescent="0.25">
      <c r="A17" s="30" t="s">
        <v>18</v>
      </c>
      <c r="B17" s="34" t="s">
        <v>19</v>
      </c>
      <c r="C17" s="32">
        <v>0</v>
      </c>
      <c r="D17" s="33">
        <v>345000</v>
      </c>
      <c r="E17" s="33">
        <v>345000</v>
      </c>
      <c r="F17" s="33">
        <v>345000</v>
      </c>
      <c r="G17" s="33">
        <v>345000</v>
      </c>
      <c r="H17" s="33">
        <v>345000</v>
      </c>
      <c r="I17" s="33">
        <v>195000</v>
      </c>
      <c r="O17" s="2"/>
      <c r="P17" s="2"/>
      <c r="Q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26.4" x14ac:dyDescent="0.25">
      <c r="A18" s="30" t="s">
        <v>20</v>
      </c>
      <c r="B18" s="34" t="s">
        <v>21</v>
      </c>
      <c r="C18" s="32">
        <v>65000</v>
      </c>
      <c r="D18" s="33">
        <v>350000</v>
      </c>
      <c r="E18" s="33">
        <v>232000</v>
      </c>
      <c r="F18" s="33">
        <v>232000</v>
      </c>
      <c r="G18" s="33">
        <v>212000</v>
      </c>
      <c r="H18" s="33">
        <v>212000</v>
      </c>
      <c r="I18" s="33">
        <v>212000</v>
      </c>
      <c r="O18" s="2"/>
      <c r="P18" s="2"/>
      <c r="Q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x14ac:dyDescent="0.25">
      <c r="A19" s="30" t="s">
        <v>22</v>
      </c>
      <c r="B19" s="35" t="s">
        <v>23</v>
      </c>
      <c r="C19" s="32">
        <v>10000</v>
      </c>
      <c r="D19" s="33">
        <v>123184</v>
      </c>
      <c r="E19" s="33">
        <v>142992</v>
      </c>
      <c r="F19" s="33">
        <v>147804</v>
      </c>
      <c r="G19" s="33">
        <v>152628</v>
      </c>
      <c r="H19" s="33">
        <v>157440</v>
      </c>
      <c r="I19" s="33">
        <v>92252</v>
      </c>
      <c r="O19" s="2"/>
      <c r="P19" s="2"/>
      <c r="Q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x14ac:dyDescent="0.25">
      <c r="A20" s="30" t="s">
        <v>24</v>
      </c>
      <c r="B20" s="36" t="s">
        <v>25</v>
      </c>
      <c r="C20" s="32">
        <v>0</v>
      </c>
      <c r="D20" s="33">
        <v>161600</v>
      </c>
      <c r="E20" s="33">
        <v>169700</v>
      </c>
      <c r="F20" s="33">
        <v>178000</v>
      </c>
      <c r="G20" s="33">
        <v>187500</v>
      </c>
      <c r="H20" s="33">
        <v>196900</v>
      </c>
      <c r="I20" s="33">
        <v>0</v>
      </c>
      <c r="O20" s="2"/>
      <c r="P20" s="2"/>
      <c r="Q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x14ac:dyDescent="0.25">
      <c r="A21" s="26" t="s">
        <v>26</v>
      </c>
      <c r="B21" s="37" t="s">
        <v>27</v>
      </c>
      <c r="C21" s="28">
        <v>40000</v>
      </c>
      <c r="D21" s="28">
        <v>0</v>
      </c>
      <c r="E21" s="28">
        <v>0</v>
      </c>
      <c r="F21" s="28">
        <v>0</v>
      </c>
      <c r="G21" s="28">
        <v>120000</v>
      </c>
      <c r="H21" s="28">
        <v>160000</v>
      </c>
      <c r="I21" s="28">
        <v>0</v>
      </c>
      <c r="O21" s="2"/>
      <c r="P21" s="2"/>
      <c r="Q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x14ac:dyDescent="0.25">
      <c r="A22" s="26" t="s">
        <v>28</v>
      </c>
      <c r="B22" s="38" t="s">
        <v>29</v>
      </c>
      <c r="C22" s="28">
        <v>32000</v>
      </c>
      <c r="D22" s="28">
        <v>76000</v>
      </c>
      <c r="E22" s="28">
        <v>31000</v>
      </c>
      <c r="F22" s="28">
        <v>29000</v>
      </c>
      <c r="G22" s="28">
        <v>29000</v>
      </c>
      <c r="H22" s="28">
        <v>51000</v>
      </c>
      <c r="I22" s="28">
        <v>20924.91</v>
      </c>
      <c r="O22" s="2"/>
      <c r="P22" s="2"/>
      <c r="Q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x14ac:dyDescent="0.25">
      <c r="A23" s="23" t="s">
        <v>30</v>
      </c>
      <c r="B23" s="39" t="s">
        <v>40</v>
      </c>
      <c r="C23" s="25">
        <f>(C24+C25)</f>
        <v>4243.68</v>
      </c>
      <c r="D23" s="25">
        <f>(D24+D25)</f>
        <v>15990.768</v>
      </c>
      <c r="E23" s="25">
        <f t="shared" ref="E23:I23" si="2">(E24+E25)</f>
        <v>17456.32</v>
      </c>
      <c r="F23" s="25">
        <f t="shared" si="2"/>
        <v>18607.68</v>
      </c>
      <c r="G23" s="25">
        <f t="shared" si="2"/>
        <v>19806.080000000002</v>
      </c>
      <c r="H23" s="25">
        <f t="shared" si="2"/>
        <v>21000</v>
      </c>
      <c r="I23" s="25">
        <f t="shared" si="2"/>
        <v>13943.36</v>
      </c>
      <c r="O23" s="2"/>
      <c r="P23" s="2"/>
      <c r="Q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x14ac:dyDescent="0.25">
      <c r="A24" s="40"/>
      <c r="B24" s="41" t="s">
        <v>31</v>
      </c>
      <c r="C24" s="33">
        <v>4243.68</v>
      </c>
      <c r="D24" s="33">
        <v>9526.768</v>
      </c>
      <c r="E24" s="33">
        <v>10668.32</v>
      </c>
      <c r="F24" s="33">
        <v>11487.68</v>
      </c>
      <c r="G24" s="33">
        <v>12306.08</v>
      </c>
      <c r="H24" s="33">
        <v>13124</v>
      </c>
      <c r="I24" s="33">
        <v>13943.36</v>
      </c>
      <c r="O24" s="2"/>
      <c r="P24" s="2"/>
      <c r="Q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x14ac:dyDescent="0.25">
      <c r="A25" s="40"/>
      <c r="B25" s="41" t="s">
        <v>32</v>
      </c>
      <c r="C25" s="33">
        <f>C20*0.04</f>
        <v>0</v>
      </c>
      <c r="D25" s="33">
        <f t="shared" ref="D25:I25" si="3">D20*0.04</f>
        <v>6464</v>
      </c>
      <c r="E25" s="33">
        <f t="shared" si="3"/>
        <v>6788</v>
      </c>
      <c r="F25" s="33">
        <f t="shared" si="3"/>
        <v>7120</v>
      </c>
      <c r="G25" s="33">
        <f t="shared" si="3"/>
        <v>7500</v>
      </c>
      <c r="H25" s="33">
        <f t="shared" si="3"/>
        <v>7876</v>
      </c>
      <c r="I25" s="33">
        <f t="shared" si="3"/>
        <v>0</v>
      </c>
      <c r="O25" s="2"/>
      <c r="P25" s="2"/>
      <c r="Q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x14ac:dyDescent="0.25">
      <c r="A26" s="23" t="s">
        <v>33</v>
      </c>
      <c r="B26" s="42" t="s">
        <v>34</v>
      </c>
      <c r="C26" s="43">
        <f t="shared" ref="C26:I26" si="4">C13+C23</f>
        <v>307335.67999999999</v>
      </c>
      <c r="D26" s="43">
        <f t="shared" si="4"/>
        <v>1609943.9679999999</v>
      </c>
      <c r="E26" s="43">
        <f t="shared" si="4"/>
        <v>1504856.32</v>
      </c>
      <c r="F26" s="43">
        <f t="shared" si="4"/>
        <v>1537603.68</v>
      </c>
      <c r="G26" s="43">
        <f t="shared" si="4"/>
        <v>1673586.08</v>
      </c>
      <c r="H26" s="43">
        <f t="shared" si="4"/>
        <v>1771440</v>
      </c>
      <c r="I26" s="43">
        <f t="shared" si="4"/>
        <v>1107704.27</v>
      </c>
      <c r="O26" s="2"/>
      <c r="P26" s="2"/>
      <c r="Q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x14ac:dyDescent="0.25">
      <c r="A27" s="40" t="s">
        <v>35</v>
      </c>
      <c r="B27" s="44" t="s">
        <v>7</v>
      </c>
      <c r="C27" s="45">
        <f>C28-C26</f>
        <v>9205134.318</v>
      </c>
      <c r="D27" s="46"/>
      <c r="E27" s="46"/>
      <c r="F27" s="46"/>
      <c r="G27" s="46"/>
      <c r="H27" s="46"/>
      <c r="I27" s="46"/>
      <c r="O27" s="2"/>
      <c r="P27" s="2"/>
      <c r="Q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x14ac:dyDescent="0.25">
      <c r="A28" s="40" t="s">
        <v>36</v>
      </c>
      <c r="B28" s="44" t="s">
        <v>37</v>
      </c>
      <c r="C28" s="52">
        <f>SUM(C26:I26)</f>
        <v>9512469.9979999997</v>
      </c>
      <c r="D28" s="53"/>
      <c r="E28" s="53"/>
      <c r="F28" s="53"/>
      <c r="G28" s="53"/>
      <c r="H28" s="53"/>
      <c r="I28" s="54"/>
      <c r="O28" s="2"/>
      <c r="P28" s="2"/>
      <c r="Q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x14ac:dyDescent="0.25">
      <c r="A29" s="3"/>
      <c r="B29" s="16"/>
      <c r="C29" s="16"/>
      <c r="D29" s="2"/>
      <c r="E29" s="2"/>
      <c r="F29" s="2"/>
      <c r="G29" s="2"/>
      <c r="H29" s="2"/>
      <c r="O29" s="2"/>
      <c r="P29" s="2"/>
      <c r="Q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x14ac:dyDescent="0.25">
      <c r="F30" s="2"/>
      <c r="G30" s="2"/>
      <c r="I30" s="2"/>
      <c r="J30" s="2"/>
      <c r="K30" s="2"/>
      <c r="L30" s="2"/>
      <c r="M30" s="2"/>
      <c r="N30" s="2"/>
    </row>
    <row r="31" spans="1:38" x14ac:dyDescent="0.25">
      <c r="A31" s="4" t="s">
        <v>47</v>
      </c>
      <c r="I31" s="2"/>
      <c r="J31" s="2"/>
      <c r="K31" s="2"/>
      <c r="L31" s="2"/>
      <c r="M31" s="2"/>
      <c r="N31" s="2"/>
    </row>
    <row r="33" spans="1:18" x14ac:dyDescent="0.25">
      <c r="A33" s="60" t="s">
        <v>5</v>
      </c>
      <c r="B33" s="61"/>
      <c r="C33" s="55">
        <v>2023</v>
      </c>
      <c r="D33" s="56"/>
      <c r="E33" s="55">
        <v>2024</v>
      </c>
      <c r="F33" s="56"/>
      <c r="G33" s="55">
        <v>2025</v>
      </c>
      <c r="H33" s="56"/>
      <c r="I33" s="55">
        <v>2026</v>
      </c>
      <c r="J33" s="56"/>
      <c r="K33" s="55">
        <v>2027</v>
      </c>
      <c r="L33" s="56"/>
      <c r="M33" s="55">
        <v>2028</v>
      </c>
      <c r="N33" s="56"/>
      <c r="O33" s="55">
        <v>2029</v>
      </c>
      <c r="P33" s="56"/>
      <c r="Q33" s="57" t="s">
        <v>11</v>
      </c>
      <c r="R33" s="58" t="s">
        <v>10</v>
      </c>
    </row>
    <row r="34" spans="1:18" ht="18.600000000000001" customHeight="1" x14ac:dyDescent="0.25">
      <c r="A34" s="62" t="s">
        <v>8</v>
      </c>
      <c r="B34" s="63"/>
      <c r="C34" s="47" t="s">
        <v>9</v>
      </c>
      <c r="D34" s="47" t="s">
        <v>39</v>
      </c>
      <c r="E34" s="47" t="s">
        <v>9</v>
      </c>
      <c r="F34" s="47" t="s">
        <v>39</v>
      </c>
      <c r="G34" s="47" t="s">
        <v>9</v>
      </c>
      <c r="H34" s="47" t="s">
        <v>39</v>
      </c>
      <c r="I34" s="47" t="s">
        <v>9</v>
      </c>
      <c r="J34" s="47" t="s">
        <v>39</v>
      </c>
      <c r="K34" s="47" t="s">
        <v>9</v>
      </c>
      <c r="L34" s="47" t="s">
        <v>39</v>
      </c>
      <c r="M34" s="47" t="s">
        <v>9</v>
      </c>
      <c r="N34" s="47" t="s">
        <v>39</v>
      </c>
      <c r="O34" s="47" t="s">
        <v>9</v>
      </c>
      <c r="P34" s="47" t="s">
        <v>39</v>
      </c>
      <c r="Q34" s="57"/>
      <c r="R34" s="59"/>
    </row>
    <row r="35" spans="1:18" x14ac:dyDescent="0.25">
      <c r="A35" s="64" t="s">
        <v>38</v>
      </c>
      <c r="B35" s="65"/>
      <c r="C35" s="5">
        <f>C26</f>
        <v>307335.67999999999</v>
      </c>
      <c r="D35" s="6"/>
      <c r="E35" s="5">
        <f>D26</f>
        <v>1609943.9679999999</v>
      </c>
      <c r="F35" s="6"/>
      <c r="G35" s="5">
        <f>E26</f>
        <v>1504856.32</v>
      </c>
      <c r="H35" s="6"/>
      <c r="I35" s="7">
        <f>F26</f>
        <v>1537603.68</v>
      </c>
      <c r="J35" s="6"/>
      <c r="K35" s="7">
        <f>G26</f>
        <v>1673586.08</v>
      </c>
      <c r="L35" s="6"/>
      <c r="M35" s="7">
        <f>H26</f>
        <v>1771440</v>
      </c>
      <c r="N35" s="6"/>
      <c r="O35" s="7">
        <f>I26</f>
        <v>1107704.27</v>
      </c>
      <c r="P35" s="6"/>
      <c r="Q35" s="5">
        <f>C35+E35+G35+I35+K35+M35+O35</f>
        <v>9512469.9979999997</v>
      </c>
      <c r="R35" s="6"/>
    </row>
    <row r="36" spans="1:18" x14ac:dyDescent="0.25">
      <c r="A36" s="66" t="s">
        <v>13</v>
      </c>
      <c r="B36" s="67"/>
      <c r="C36" s="48">
        <f>C35*D36</f>
        <v>215134.976</v>
      </c>
      <c r="D36" s="9">
        <v>0.7</v>
      </c>
      <c r="E36" s="48">
        <f>E35*F36</f>
        <v>1126960.7775999999</v>
      </c>
      <c r="F36" s="9">
        <v>0.7</v>
      </c>
      <c r="G36" s="48">
        <f>G35*H36</f>
        <v>1053399.4239999999</v>
      </c>
      <c r="H36" s="9">
        <v>0.7</v>
      </c>
      <c r="I36" s="48">
        <f>I35*J36</f>
        <v>1076322.5759999999</v>
      </c>
      <c r="J36" s="9">
        <v>0.7</v>
      </c>
      <c r="K36" s="10">
        <f>K35*0.7</f>
        <v>1171510.2560000001</v>
      </c>
      <c r="L36" s="9">
        <v>0.7</v>
      </c>
      <c r="M36" s="10">
        <f>M35*0.7</f>
        <v>1240008</v>
      </c>
      <c r="N36" s="9">
        <v>0.7</v>
      </c>
      <c r="O36" s="10">
        <f>O35*0.7</f>
        <v>775392.98899999994</v>
      </c>
      <c r="P36" s="9">
        <v>0.7</v>
      </c>
      <c r="Q36" s="8">
        <f>Q35*R36</f>
        <v>6658728.9985999996</v>
      </c>
      <c r="R36" s="9">
        <v>0.7</v>
      </c>
    </row>
    <row r="37" spans="1:18" x14ac:dyDescent="0.25">
      <c r="A37" s="68" t="s">
        <v>12</v>
      </c>
      <c r="B37" s="69"/>
      <c r="C37" s="48">
        <f>C35-C36</f>
        <v>92200.703999999998</v>
      </c>
      <c r="D37" s="9">
        <v>0.3</v>
      </c>
      <c r="E37" s="48">
        <f>E35-E36</f>
        <v>482983.19039999996</v>
      </c>
      <c r="F37" s="9">
        <v>0.3</v>
      </c>
      <c r="G37" s="48">
        <f>G35-G36</f>
        <v>451456.89600000018</v>
      </c>
      <c r="H37" s="9">
        <v>0.3</v>
      </c>
      <c r="I37" s="48">
        <f>I35-I36</f>
        <v>461281.10400000005</v>
      </c>
      <c r="J37" s="9">
        <v>0.3</v>
      </c>
      <c r="K37" s="10">
        <f>K35-K36</f>
        <v>502075.82400000002</v>
      </c>
      <c r="L37" s="9">
        <v>0.3</v>
      </c>
      <c r="M37" s="10">
        <f>M35-M36</f>
        <v>531432</v>
      </c>
      <c r="N37" s="9">
        <v>0.3</v>
      </c>
      <c r="O37" s="10">
        <f>O35-O36</f>
        <v>332311.28100000008</v>
      </c>
      <c r="P37" s="9">
        <v>0.3</v>
      </c>
      <c r="Q37" s="8">
        <f>Q35-Q36</f>
        <v>2853740.9994000001</v>
      </c>
      <c r="R37" s="9">
        <v>0.3</v>
      </c>
    </row>
    <row r="39" spans="1:18" x14ac:dyDescent="0.25">
      <c r="C39" s="49"/>
      <c r="Q39" s="50"/>
    </row>
    <row r="40" spans="1:18" x14ac:dyDescent="0.25">
      <c r="C40" s="49"/>
      <c r="Q40" s="50"/>
    </row>
    <row r="60" spans="17:17" x14ac:dyDescent="0.25">
      <c r="Q60" s="51"/>
    </row>
  </sheetData>
  <mergeCells count="15">
    <mergeCell ref="Q33:Q34"/>
    <mergeCell ref="R33:R34"/>
    <mergeCell ref="G33:H33"/>
    <mergeCell ref="I33:J33"/>
    <mergeCell ref="K33:L33"/>
    <mergeCell ref="M33:N33"/>
    <mergeCell ref="O33:P33"/>
    <mergeCell ref="C28:I28"/>
    <mergeCell ref="A33:B33"/>
    <mergeCell ref="A34:B34"/>
    <mergeCell ref="A35:B35"/>
    <mergeCell ref="A37:B37"/>
    <mergeCell ref="A36:B36"/>
    <mergeCell ref="E33:F33"/>
    <mergeCell ref="C33:D3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Vorm B</vt:lpstr>
      <vt:lpstr>'Vorm B'!_Toc358894120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Annika Leevand</cp:lastModifiedBy>
  <cp:lastPrinted>2015-10-29T11:19:06Z</cp:lastPrinted>
  <dcterms:created xsi:type="dcterms:W3CDTF">2008-10-09T12:25:50Z</dcterms:created>
  <dcterms:modified xsi:type="dcterms:W3CDTF">2023-06-30T06:53:20Z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